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3-24/"/>
    </mc:Choice>
  </mc:AlternateContent>
  <xr:revisionPtr revIDLastSave="1" documentId="8_{9E398316-A1EC-4830-B11F-5DA00A017E37}" xr6:coauthVersionLast="47" xr6:coauthVersionMax="47" xr10:uidLastSave="{575AF560-85A8-4114-8C3B-10905EED8D24}"/>
  <bookViews>
    <workbookView xWindow="-28920" yWindow="-120" windowWidth="29040" windowHeight="15720" xr2:uid="{00000000-000D-0000-FFFF-FFFF00000000}"/>
  </bookViews>
  <sheets>
    <sheet name="KISD Fall 2023" sheetId="2" r:id="rId1"/>
  </sheets>
  <definedNames>
    <definedName name="_xlnm.Print_Area" localSheetId="0">'KISD Fall 2023'!$A$1:$R$69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8" i="2" l="1"/>
  <c r="P20" i="2"/>
  <c r="R56" i="2"/>
  <c r="P19" i="2"/>
  <c r="P18" i="2"/>
  <c r="S9" i="2"/>
  <c r="P43" i="2"/>
  <c r="R43" i="2" s="1"/>
  <c r="P40" i="2"/>
  <c r="P11" i="2"/>
  <c r="P9" i="2" l="1"/>
  <c r="P23" i="2"/>
  <c r="P10" i="2"/>
  <c r="R9" i="2" l="1"/>
  <c r="R10" i="2"/>
  <c r="R11" i="2"/>
  <c r="P12" i="2"/>
  <c r="R12" i="2" s="1"/>
  <c r="P13" i="2"/>
  <c r="R13" i="2" s="1"/>
  <c r="P14" i="2"/>
  <c r="R14" i="2" s="1"/>
  <c r="P15" i="2"/>
  <c r="R15" i="2" s="1"/>
  <c r="P16" i="2"/>
  <c r="R16" i="2" s="1"/>
  <c r="P17" i="2"/>
  <c r="R17" i="2" s="1"/>
  <c r="R18" i="2"/>
  <c r="R19" i="2"/>
  <c r="R20" i="2"/>
  <c r="P21" i="2"/>
  <c r="R21" i="2" s="1"/>
  <c r="P22" i="2"/>
  <c r="R22" i="2" s="1"/>
  <c r="R23" i="2"/>
  <c r="P24" i="2"/>
  <c r="R24" i="2" s="1"/>
  <c r="P25" i="2"/>
  <c r="R25" i="2" s="1"/>
  <c r="P26" i="2"/>
  <c r="R26" i="2" s="1"/>
  <c r="P41" i="2" l="1"/>
  <c r="B29" i="2"/>
  <c r="R64" i="2" l="1"/>
  <c r="S61" i="2"/>
  <c r="Q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B66" i="2" s="1"/>
  <c r="P60" i="2"/>
  <c r="R60" i="2" s="1"/>
  <c r="P59" i="2"/>
  <c r="R59" i="2" s="1"/>
  <c r="P58" i="2"/>
  <c r="R58" i="2" s="1"/>
  <c r="P57" i="2"/>
  <c r="R57" i="2" s="1"/>
  <c r="P56" i="2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P48" i="2"/>
  <c r="R48" i="2" s="1"/>
  <c r="P47" i="2"/>
  <c r="R47" i="2" s="1"/>
  <c r="P46" i="2"/>
  <c r="R46" i="2" s="1"/>
  <c r="P45" i="2"/>
  <c r="R45" i="2" s="1"/>
  <c r="P44" i="2"/>
  <c r="R44" i="2" s="1"/>
  <c r="P42" i="2"/>
  <c r="R42" i="2" s="1"/>
  <c r="R41" i="2"/>
  <c r="R40" i="2"/>
  <c r="P39" i="2"/>
  <c r="R39" i="2" s="1"/>
  <c r="P38" i="2"/>
  <c r="R38" i="2" s="1"/>
  <c r="P37" i="2"/>
  <c r="T29" i="2"/>
  <c r="S29" i="2"/>
  <c r="Q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P28" i="2"/>
  <c r="R28" i="2" s="1"/>
  <c r="P27" i="2"/>
  <c r="R27" i="2" s="1"/>
  <c r="O66" i="2" l="1"/>
  <c r="S66" i="2"/>
  <c r="J66" i="2"/>
  <c r="I66" i="2"/>
  <c r="P29" i="2"/>
  <c r="H66" i="2"/>
  <c r="C66" i="2"/>
  <c r="P61" i="2"/>
  <c r="N66" i="2"/>
  <c r="M66" i="2"/>
  <c r="L66" i="2"/>
  <c r="K66" i="2"/>
  <c r="G66" i="2"/>
  <c r="F66" i="2"/>
  <c r="E66" i="2"/>
  <c r="D66" i="2"/>
  <c r="Q66" i="2"/>
  <c r="R29" i="2"/>
  <c r="R37" i="2"/>
  <c r="R61" i="2" s="1"/>
  <c r="P66" i="2" l="1"/>
  <c r="R66" i="2"/>
</calcChain>
</file>

<file path=xl/sharedStrings.xml><?xml version="1.0" encoding="utf-8"?>
<sst xmlns="http://schemas.openxmlformats.org/spreadsheetml/2006/main" count="71" uniqueCount="64">
  <si>
    <t>K</t>
  </si>
  <si>
    <t>GE Total</t>
  </si>
  <si>
    <t>SE Total</t>
  </si>
  <si>
    <t>Total K-12</t>
  </si>
  <si>
    <t>Adult Ed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</si>
  <si>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</si>
  <si>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</si>
  <si>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</si>
  <si>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</si>
  <si>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</si>
  <si>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</si>
  <si>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</si>
  <si>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</si>
  <si>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</si>
  <si>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</si>
  <si>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</si>
  <si>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</si>
  <si>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</si>
  <si>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</si>
  <si>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</si>
  <si>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</si>
  <si>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</si>
  <si>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</si>
  <si>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</si>
  <si>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</si>
  <si>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</si>
  <si>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</si>
  <si>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</si>
  <si>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</si>
  <si>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</si>
  <si>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</si>
  <si>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</si>
  <si>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</si>
  <si>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</si>
  <si>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</si>
  <si>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</si>
  <si>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</si>
  <si>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Covenant House</t>
  </si>
  <si>
    <t>Creative Tech</t>
  </si>
  <si>
    <t>Cross Creek</t>
  </si>
  <si>
    <t>Excel</t>
  </si>
  <si>
    <t>GR Child Discovery</t>
  </si>
  <si>
    <t>Grand River Prep</t>
  </si>
  <si>
    <t>Hope</t>
  </si>
  <si>
    <t>Knapp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</si>
  <si>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</si>
  <si>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</si>
  <si>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</si>
  <si>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</si>
  <si>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</si>
  <si>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</si>
  <si>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</si>
  <si>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</si>
  <si>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</si>
  <si>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</si>
  <si>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</si>
  <si>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</si>
  <si>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</si>
  <si>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</si>
  <si>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t>Byron Center Charter</t>
  </si>
  <si>
    <t>PrepNet Virtual</t>
  </si>
  <si>
    <r>
      <t>2023-2024 Fall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</si>
  <si>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2023-2024 Fall Membership FTE - </t>
    </r>
    <r>
      <rPr>
        <b/>
        <sz val="11"/>
        <color indexed="10"/>
        <rFont val="Calibri"/>
        <family val="2"/>
      </rPr>
      <t>AUDITED</t>
    </r>
  </si>
  <si>
    <t>Gerald Dawkins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</si>
</sst>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 applyFill="1"/>
    <xf numFmtId="40" fontId="6" fillId="2" borderId="0" xfId="0" applyNumberFormat="1" applyFont="1" applyFill="1"/>
    <xf numFmtId="40" fontId="6" fillId="2" borderId="3" xfId="0" applyNumberFormat="1" applyFont="1" applyFill="1" applyBorder="1"/>
    <xf numFmtId="0" fontId="0" fillId="0" borderId="0" xfId="0" applyFill="1"/>
    <xf numFmtId="40" fontId="6" fillId="0" borderId="3" xfId="0" applyNumberFormat="1" applyFont="1" applyFill="1" applyBorder="1"/>
    <xf numFmtId="40" fontId="6" fillId="3" borderId="4" xfId="0" applyNumberFormat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6" fillId="0" borderId="0" xfId="0" applyNumberFormat="1" applyFont="1"/>
    <xf numFmtId="0" fontId="0" fillId="0" borderId="0" xfId="0" applyBorder="1"/>
    <xf numFmtId="40" fontId="6" fillId="0" borderId="0" xfId="0" applyNumberFormat="1" applyFont="1" applyBorder="1"/>
    <xf numFmtId="40" fontId="6" fillId="3" borderId="8" xfId="0" applyNumberFormat="1" applyFont="1" applyFill="1" applyBorder="1"/>
    <xf numFmtId="40" fontId="5" fillId="0" borderId="0" xfId="0" applyNumberFormat="1" applyFont="1" applyBorder="1" applyAlignment="1">
      <alignment horizontal="center"/>
    </xf>
    <xf numFmtId="0" fontId="6" fillId="0" borderId="0" xfId="0" applyFont="1" applyBorder="1"/>
    <xf numFmtId="38" fontId="6" fillId="0" borderId="0" xfId="0" applyNumberFormat="1" applyFont="1" applyBorder="1" applyAlignment="1">
      <alignment horizontal="center"/>
    </xf>
    <xf numFmtId="40" fontId="1" fillId="0" borderId="0" xfId="0" applyNumberFormat="1" applyFont="1" applyAlignment="1">
      <alignment horizontal="right"/>
    </xf>
    <xf numFmtId="38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1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Fill="1"/>
    <xf numFmtId="0" fontId="6" fillId="2" borderId="2" xfId="0" applyFont="1" applyFill="1" applyBorder="1"/>
    <xf numFmtId="40" fontId="6" fillId="2" borderId="2" xfId="0" applyNumberFormat="1" applyFont="1" applyFill="1" applyBorder="1"/>
    <xf numFmtId="2" fontId="5" fillId="0" borderId="0" xfId="0" applyNumberFormat="1" applyFont="1"/>
    <xf numFmtId="0" fontId="6" fillId="0" borderId="3" xfId="0" applyFont="1" applyBorder="1"/>
    <xf numFmtId="40" fontId="6" fillId="0" borderId="3" xfId="0" applyNumberFormat="1" applyFont="1" applyBorder="1"/>
    <xf numFmtId="0" fontId="6" fillId="2" borderId="3" xfId="0" applyFont="1" applyFill="1" applyBorder="1"/>
    <xf numFmtId="2" fontId="5" fillId="0" borderId="0" xfId="0" applyNumberFormat="1" applyFont="1" applyFill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2" fontId="5" fillId="0" borderId="1" xfId="0" applyNumberFormat="1" applyFont="1" applyBorder="1"/>
    <xf numFmtId="0" fontId="6" fillId="3" borderId="8" xfId="0" applyFont="1" applyFill="1" applyBorder="1"/>
    <xf numFmtId="2" fontId="5" fillId="0" borderId="4" xfId="0" applyNumberFormat="1" applyFont="1" applyFill="1" applyBorder="1"/>
    <xf numFmtId="0" fontId="6" fillId="0" borderId="10" xfId="0" applyFont="1" applyFill="1" applyBorder="1"/>
    <xf numFmtId="0" fontId="0" fillId="0" borderId="0" xfId="0" applyFill="1" applyBorder="1"/>
    <xf numFmtId="14" fontId="6" fillId="0" borderId="0" xfId="0" applyNumberFormat="1" applyFont="1" applyAlignment="1">
      <alignment horizontal="right"/>
    </xf>
    <xf numFmtId="0" fontId="6" fillId="0" borderId="3" xfId="0" applyFont="1" applyFill="1" applyBorder="1"/>
    <xf numFmtId="0" fontId="0" fillId="4" borderId="0" xfId="0" applyFill="1"/>
    <xf numFmtId="0" fontId="0" fillId="2" borderId="0" xfId="0" applyFill="1"/>
    <xf numFmtId="40" fontId="6" fillId="0" borderId="4" xfId="0" applyNumberFormat="1" applyFont="1" applyFill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2" fontId="6" fillId="0" borderId="7" xfId="0" applyNumberFormat="1" applyFont="1" applyFill="1" applyBorder="1"/>
    <xf numFmtId="49" fontId="5" fillId="0" borderId="0" xfId="0" applyNumberFormat="1" applyFont="1" applyBorder="1"/>
    <xf numFmtId="49" fontId="5" fillId="0" borderId="0" xfId="0" applyNumberFormat="1" applyFont="1"/>
    <xf numFmtId="0" fontId="7" fillId="0" borderId="0" xfId="0" applyFont="1" applyBorder="1"/>
    <xf numFmtId="40" fontId="6" fillId="0" borderId="0" xfId="0" applyNumberFormat="1" applyFont="1" applyBorder="1" applyAlignment="1">
      <alignment horizontal="right"/>
    </xf>
    <xf numFmtId="0" fontId="11" fillId="5" borderId="9" xfId="0" applyFont="1" applyFill="1" applyBorder="1" applyAlignment="1">
      <alignment horizontal="left" wrapText="1"/>
    </xf>
    <xf numFmtId="40" fontId="4" fillId="5" borderId="6" xfId="0" applyNumberFormat="1" applyFont="1" applyFill="1" applyBorder="1"/>
    <xf numFmtId="40" fontId="4" fillId="5" borderId="9" xfId="0" applyNumberFormat="1" applyFont="1" applyFill="1" applyBorder="1"/>
    <xf numFmtId="0" fontId="6" fillId="0" borderId="2" xfId="0" applyFont="1" applyFill="1" applyBorder="1"/>
    <xf numFmtId="40" fontId="6" fillId="0" borderId="2" xfId="0" applyNumberFormat="1" applyFont="1" applyFill="1" applyBorder="1"/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2"/>
  <sheetViews>
    <sheetView tabSelected="1" zoomScale="115" zoomScaleNormal="115" workbookViewId="0">
      <selection activeCell="B4" sqref="B4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style="8" customWidth="1"/>
  </cols>
  <sheetData>
    <row r="1" spans="1:115" ht="15.6" x14ac:dyDescent="0.3">
      <c r="A1" s="63" t="s">
        <v>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15" ht="15.6" x14ac:dyDescent="0.3">
      <c r="A2" s="63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15" ht="15.6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15" ht="15.6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15" ht="15.6" x14ac:dyDescent="0.3">
      <c r="A5" s="22"/>
      <c r="B5" s="22"/>
      <c r="C5" s="22"/>
      <c r="D5" s="62"/>
      <c r="E5" s="62"/>
      <c r="F5" s="62"/>
      <c r="G5" s="62"/>
      <c r="H5" s="62"/>
      <c r="I5" s="62"/>
      <c r="J5" s="62"/>
      <c r="K5" s="62"/>
      <c r="L5" s="62"/>
      <c r="M5" s="62"/>
      <c r="N5" s="22"/>
      <c r="O5" s="22"/>
      <c r="P5" s="22"/>
      <c r="Q5" s="22"/>
    </row>
    <row r="7" spans="1:115" x14ac:dyDescent="0.3">
      <c r="A7" t="s">
        <v>8</v>
      </c>
      <c r="E7" s="23" t="s">
        <v>9</v>
      </c>
      <c r="S7" s="24" t="s">
        <v>10</v>
      </c>
      <c r="T7" s="25"/>
    </row>
    <row r="8" spans="1:115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26" t="s">
        <v>11</v>
      </c>
      <c r="P8" s="3" t="s">
        <v>1</v>
      </c>
      <c r="Q8" s="3" t="s">
        <v>2</v>
      </c>
      <c r="R8" s="3" t="s">
        <v>3</v>
      </c>
      <c r="S8" s="27" t="s">
        <v>12</v>
      </c>
      <c r="T8" s="28" t="s">
        <v>4</v>
      </c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</row>
    <row r="9" spans="1:115" x14ac:dyDescent="0.3">
      <c r="A9" s="30" t="s">
        <v>13</v>
      </c>
      <c r="B9" s="6">
        <v>390.16</v>
      </c>
      <c r="C9" s="6">
        <v>291.39999999999998</v>
      </c>
      <c r="D9" s="6">
        <v>366.23</v>
      </c>
      <c r="E9" s="6">
        <v>317.39999999999998</v>
      </c>
      <c r="F9" s="6">
        <v>361.8</v>
      </c>
      <c r="G9" s="6">
        <v>313.37</v>
      </c>
      <c r="H9" s="6">
        <v>353.73</v>
      </c>
      <c r="I9" s="6">
        <v>341.41</v>
      </c>
      <c r="J9" s="6">
        <v>334.34</v>
      </c>
      <c r="K9" s="6">
        <v>322.51</v>
      </c>
      <c r="L9" s="6">
        <v>340.5</v>
      </c>
      <c r="M9" s="6">
        <v>349.99</v>
      </c>
      <c r="N9" s="6">
        <v>325.69</v>
      </c>
      <c r="O9" s="6">
        <v>0</v>
      </c>
      <c r="P9" s="31">
        <f>SUM(B9:O9)</f>
        <v>4408.53</v>
      </c>
      <c r="Q9" s="31">
        <v>96.86</v>
      </c>
      <c r="R9" s="31">
        <f t="shared" ref="R9:R28" si="0">SUM(P9:Q9)</f>
        <v>4505.3899999999994</v>
      </c>
      <c r="S9" s="12">
        <f>6.85+35.28+37.36+23.44</f>
        <v>102.93</v>
      </c>
      <c r="T9" s="32"/>
    </row>
    <row r="10" spans="1:115" x14ac:dyDescent="0.3">
      <c r="A10" s="33" t="s">
        <v>14</v>
      </c>
      <c r="B10" s="13">
        <v>458.63</v>
      </c>
      <c r="C10" s="13">
        <v>351.63</v>
      </c>
      <c r="D10" s="13">
        <v>348.5</v>
      </c>
      <c r="E10" s="13">
        <v>357.71</v>
      </c>
      <c r="F10" s="13">
        <v>334.96</v>
      </c>
      <c r="G10" s="13">
        <v>375.41</v>
      </c>
      <c r="H10" s="13">
        <v>370.32</v>
      </c>
      <c r="I10" s="13">
        <v>375.2</v>
      </c>
      <c r="J10" s="13">
        <v>370.41</v>
      </c>
      <c r="K10" s="13">
        <v>372.17</v>
      </c>
      <c r="L10" s="13">
        <v>335.11</v>
      </c>
      <c r="M10" s="13">
        <v>399.21</v>
      </c>
      <c r="N10" s="13">
        <v>390.32</v>
      </c>
      <c r="O10" s="13">
        <v>0</v>
      </c>
      <c r="P10" s="34">
        <f>SUM(B10:O10)</f>
        <v>4839.58</v>
      </c>
      <c r="Q10" s="34">
        <v>147.11000000000001</v>
      </c>
      <c r="R10" s="34">
        <f>SUM(P10:Q10)</f>
        <v>4986.6899999999996</v>
      </c>
      <c r="S10" s="12">
        <v>0</v>
      </c>
      <c r="T10" s="32"/>
    </row>
    <row r="11" spans="1:115" x14ac:dyDescent="0.3">
      <c r="A11" s="35" t="s">
        <v>15</v>
      </c>
      <c r="B11" s="6">
        <v>235.29</v>
      </c>
      <c r="C11" s="6">
        <v>226.18</v>
      </c>
      <c r="D11" s="6">
        <v>206.13</v>
      </c>
      <c r="E11" s="6">
        <v>213.66</v>
      </c>
      <c r="F11" s="6">
        <v>229.09</v>
      </c>
      <c r="G11" s="6">
        <v>202.83</v>
      </c>
      <c r="H11" s="6">
        <v>232.03</v>
      </c>
      <c r="I11" s="6">
        <v>201.24</v>
      </c>
      <c r="J11" s="6">
        <v>201.05</v>
      </c>
      <c r="K11" s="6">
        <v>260.08999999999997</v>
      </c>
      <c r="L11" s="6">
        <v>263.81</v>
      </c>
      <c r="M11" s="6">
        <v>236.58</v>
      </c>
      <c r="N11" s="6">
        <v>295.72000000000003</v>
      </c>
      <c r="O11" s="6">
        <v>0</v>
      </c>
      <c r="P11" s="7">
        <f>SUM(B11:O11)</f>
        <v>3003.7</v>
      </c>
      <c r="Q11" s="7">
        <v>89.07</v>
      </c>
      <c r="R11" s="7">
        <f t="shared" si="0"/>
        <v>3092.77</v>
      </c>
      <c r="S11" s="12">
        <v>59.92</v>
      </c>
      <c r="T11" s="32"/>
    </row>
    <row r="12" spans="1:115" x14ac:dyDescent="0.3">
      <c r="A12" s="33" t="s">
        <v>16</v>
      </c>
      <c r="B12" s="13">
        <v>156.80000000000001</v>
      </c>
      <c r="C12" s="13">
        <v>132.07</v>
      </c>
      <c r="D12" s="13">
        <v>124.96</v>
      </c>
      <c r="E12" s="13">
        <v>108.56</v>
      </c>
      <c r="F12" s="13">
        <v>121.09</v>
      </c>
      <c r="G12" s="13">
        <v>132.58000000000001</v>
      </c>
      <c r="H12" s="13">
        <v>125.12</v>
      </c>
      <c r="I12" s="13">
        <v>123.5</v>
      </c>
      <c r="J12" s="13">
        <v>128.36000000000001</v>
      </c>
      <c r="K12" s="13">
        <v>136.1</v>
      </c>
      <c r="L12" s="13">
        <v>128.52000000000001</v>
      </c>
      <c r="M12" s="13">
        <v>149.16999999999999</v>
      </c>
      <c r="N12" s="13">
        <v>125.57</v>
      </c>
      <c r="O12" s="13">
        <v>0</v>
      </c>
      <c r="P12" s="34">
        <f t="shared" ref="P12:P17" si="1">SUM(B12:O12)</f>
        <v>1692.3999999999999</v>
      </c>
      <c r="Q12" s="34">
        <v>65.37</v>
      </c>
      <c r="R12" s="34">
        <f t="shared" si="0"/>
        <v>1757.77</v>
      </c>
      <c r="S12" s="12">
        <v>38.42</v>
      </c>
      <c r="T12" s="32"/>
    </row>
    <row r="13" spans="1:115" x14ac:dyDescent="0.3">
      <c r="A13" s="35" t="s">
        <v>17</v>
      </c>
      <c r="B13" s="6">
        <v>222.32</v>
      </c>
      <c r="C13" s="6">
        <v>210.16</v>
      </c>
      <c r="D13" s="6">
        <v>226.31</v>
      </c>
      <c r="E13" s="6">
        <v>227.31</v>
      </c>
      <c r="F13" s="6">
        <v>240.1</v>
      </c>
      <c r="G13" s="6">
        <v>250.29</v>
      </c>
      <c r="H13" s="6">
        <v>210.74</v>
      </c>
      <c r="I13" s="6">
        <v>221.49</v>
      </c>
      <c r="J13" s="6">
        <v>223.78</v>
      </c>
      <c r="K13" s="6">
        <v>221.8</v>
      </c>
      <c r="L13" s="6">
        <v>208.9</v>
      </c>
      <c r="M13" s="6">
        <v>228.92</v>
      </c>
      <c r="N13" s="6">
        <v>204.48</v>
      </c>
      <c r="O13" s="6">
        <v>0</v>
      </c>
      <c r="P13" s="7">
        <f t="shared" si="1"/>
        <v>2896.6</v>
      </c>
      <c r="Q13" s="7">
        <v>38.630000000000003</v>
      </c>
      <c r="R13" s="7">
        <f>SUM(P13:Q13)</f>
        <v>2935.23</v>
      </c>
      <c r="S13" s="12">
        <v>0</v>
      </c>
      <c r="T13" s="32"/>
    </row>
    <row r="14" spans="1:115" x14ac:dyDescent="0.3">
      <c r="A14" s="33" t="s">
        <v>18</v>
      </c>
      <c r="B14" s="13">
        <v>575.41</v>
      </c>
      <c r="C14" s="13">
        <v>611.6</v>
      </c>
      <c r="D14" s="13">
        <v>666.84</v>
      </c>
      <c r="E14" s="13">
        <v>701.41</v>
      </c>
      <c r="F14" s="13">
        <v>691.17</v>
      </c>
      <c r="G14" s="13">
        <v>674.31</v>
      </c>
      <c r="H14" s="13">
        <v>678.13</v>
      </c>
      <c r="I14" s="13">
        <v>680.12</v>
      </c>
      <c r="J14" s="13">
        <v>728.56</v>
      </c>
      <c r="K14" s="13">
        <v>686.75</v>
      </c>
      <c r="L14" s="13">
        <v>690.58</v>
      </c>
      <c r="M14" s="13">
        <v>719.99</v>
      </c>
      <c r="N14" s="13">
        <v>763.28</v>
      </c>
      <c r="O14" s="13">
        <v>0</v>
      </c>
      <c r="P14" s="34">
        <f t="shared" si="1"/>
        <v>8868.15</v>
      </c>
      <c r="Q14" s="34">
        <v>194.3</v>
      </c>
      <c r="R14" s="34">
        <f t="shared" si="0"/>
        <v>9062.4499999999989</v>
      </c>
      <c r="S14" s="12">
        <v>23.58</v>
      </c>
      <c r="T14" s="32"/>
    </row>
    <row r="15" spans="1:115" x14ac:dyDescent="0.3">
      <c r="A15" s="35" t="s">
        <v>19</v>
      </c>
      <c r="B15" s="6">
        <v>140.62</v>
      </c>
      <c r="C15" s="6">
        <v>113.74</v>
      </c>
      <c r="D15" s="6">
        <v>112.58</v>
      </c>
      <c r="E15" s="6">
        <v>114.55</v>
      </c>
      <c r="F15" s="6">
        <v>110.64</v>
      </c>
      <c r="G15" s="6">
        <v>114.13</v>
      </c>
      <c r="H15" s="6">
        <v>127.74</v>
      </c>
      <c r="I15" s="6">
        <v>106.82</v>
      </c>
      <c r="J15" s="6">
        <v>144.1</v>
      </c>
      <c r="K15" s="6">
        <v>154.03</v>
      </c>
      <c r="L15" s="6">
        <v>177.87</v>
      </c>
      <c r="M15" s="6">
        <v>165.08</v>
      </c>
      <c r="N15" s="6">
        <v>96.05</v>
      </c>
      <c r="O15" s="6">
        <v>0</v>
      </c>
      <c r="P15" s="7">
        <f t="shared" si="1"/>
        <v>1677.9499999999996</v>
      </c>
      <c r="Q15" s="7">
        <v>40.53</v>
      </c>
      <c r="R15" s="7">
        <f>SUM(P15:Q15)</f>
        <v>1718.4799999999996</v>
      </c>
      <c r="S15" s="12">
        <v>97.49</v>
      </c>
      <c r="T15" s="32"/>
    </row>
    <row r="16" spans="1:115" x14ac:dyDescent="0.3">
      <c r="A16" s="33" t="s">
        <v>20</v>
      </c>
      <c r="B16" s="13">
        <v>141.05000000000001</v>
      </c>
      <c r="C16" s="13">
        <v>129.30000000000001</v>
      </c>
      <c r="D16" s="13">
        <v>134.91999999999999</v>
      </c>
      <c r="E16" s="13">
        <v>107.95</v>
      </c>
      <c r="F16" s="13">
        <v>125.37</v>
      </c>
      <c r="G16" s="13">
        <v>117.62</v>
      </c>
      <c r="H16" s="13">
        <v>135.22</v>
      </c>
      <c r="I16" s="13">
        <v>117.45</v>
      </c>
      <c r="J16" s="13">
        <v>148.25</v>
      </c>
      <c r="K16" s="13">
        <v>168.54</v>
      </c>
      <c r="L16" s="13">
        <v>205.55</v>
      </c>
      <c r="M16" s="13">
        <v>169.26</v>
      </c>
      <c r="N16" s="13">
        <v>174.97</v>
      </c>
      <c r="O16" s="13">
        <v>0</v>
      </c>
      <c r="P16" s="34">
        <f t="shared" si="1"/>
        <v>1875.45</v>
      </c>
      <c r="Q16" s="34">
        <v>96.1</v>
      </c>
      <c r="R16" s="34">
        <f t="shared" si="0"/>
        <v>1971.55</v>
      </c>
      <c r="S16" s="12">
        <v>79.83</v>
      </c>
      <c r="T16" s="32"/>
    </row>
    <row r="17" spans="1:20" x14ac:dyDescent="0.3">
      <c r="A17" s="35" t="s">
        <v>21</v>
      </c>
      <c r="B17" s="6">
        <v>1096.2</v>
      </c>
      <c r="C17" s="6">
        <v>1127.29</v>
      </c>
      <c r="D17" s="6">
        <v>1114.76</v>
      </c>
      <c r="E17" s="6">
        <v>1095.74</v>
      </c>
      <c r="F17" s="6">
        <v>1035.2</v>
      </c>
      <c r="G17" s="6">
        <v>1023.99</v>
      </c>
      <c r="H17" s="6">
        <v>1033.8399999999999</v>
      </c>
      <c r="I17" s="6">
        <v>1050.69</v>
      </c>
      <c r="J17" s="6">
        <v>996.95</v>
      </c>
      <c r="K17" s="6">
        <v>1001.29</v>
      </c>
      <c r="L17" s="6">
        <v>955.86</v>
      </c>
      <c r="M17" s="6">
        <v>860.09</v>
      </c>
      <c r="N17" s="6">
        <v>820.78</v>
      </c>
      <c r="O17" s="6">
        <v>0.94</v>
      </c>
      <c r="P17" s="7">
        <f t="shared" si="1"/>
        <v>13213.620000000003</v>
      </c>
      <c r="Q17" s="7">
        <v>480.53</v>
      </c>
      <c r="R17" s="7">
        <f t="shared" si="0"/>
        <v>13694.150000000003</v>
      </c>
      <c r="S17" s="12">
        <v>272.83999999999997</v>
      </c>
      <c r="T17" s="36"/>
    </row>
    <row r="18" spans="1:20" x14ac:dyDescent="0.3">
      <c r="A18" s="33" t="s">
        <v>22</v>
      </c>
      <c r="B18" s="13">
        <v>443.94</v>
      </c>
      <c r="C18" s="13">
        <v>399.38</v>
      </c>
      <c r="D18" s="13">
        <v>368.74</v>
      </c>
      <c r="E18" s="13">
        <v>396.3</v>
      </c>
      <c r="F18" s="13">
        <v>388.95</v>
      </c>
      <c r="G18" s="13">
        <v>433.44</v>
      </c>
      <c r="H18" s="13">
        <v>363.81</v>
      </c>
      <c r="I18" s="13">
        <v>421.98</v>
      </c>
      <c r="J18" s="13">
        <v>403.87</v>
      </c>
      <c r="K18" s="13">
        <v>444.62</v>
      </c>
      <c r="L18" s="13">
        <v>390.27</v>
      </c>
      <c r="M18" s="13">
        <v>471.92</v>
      </c>
      <c r="N18" s="13">
        <v>407.17</v>
      </c>
      <c r="O18" s="13">
        <v>0</v>
      </c>
      <c r="P18" s="34">
        <f>SUM(B18:O18)</f>
        <v>5334.3899999999994</v>
      </c>
      <c r="Q18" s="34">
        <v>124.83</v>
      </c>
      <c r="R18" s="34">
        <f t="shared" si="0"/>
        <v>5459.2199999999993</v>
      </c>
      <c r="S18" s="12">
        <f>1+1.5+6+19</f>
        <v>27.5</v>
      </c>
      <c r="T18" s="32"/>
    </row>
    <row r="19" spans="1:20" x14ac:dyDescent="0.3">
      <c r="A19" s="35" t="s">
        <v>23</v>
      </c>
      <c r="B19" s="6">
        <v>215.64</v>
      </c>
      <c r="C19" s="6">
        <v>158.63999999999999</v>
      </c>
      <c r="D19" s="6">
        <v>145.04</v>
      </c>
      <c r="E19" s="6">
        <v>148.04</v>
      </c>
      <c r="F19" s="6">
        <v>180.07</v>
      </c>
      <c r="G19" s="6">
        <v>162.16999999999999</v>
      </c>
      <c r="H19" s="6">
        <v>161.61000000000001</v>
      </c>
      <c r="I19" s="6">
        <v>145.05000000000001</v>
      </c>
      <c r="J19" s="6">
        <v>152.03</v>
      </c>
      <c r="K19" s="6">
        <v>181.51</v>
      </c>
      <c r="L19" s="6">
        <v>161.07</v>
      </c>
      <c r="M19" s="6">
        <v>188.17</v>
      </c>
      <c r="N19" s="6">
        <v>156.61000000000001</v>
      </c>
      <c r="O19" s="6">
        <v>0</v>
      </c>
      <c r="P19" s="7">
        <f>SUM(B19:O19)</f>
        <v>2155.6499999999996</v>
      </c>
      <c r="Q19" s="7">
        <v>65.430000000000007</v>
      </c>
      <c r="R19" s="7">
        <f t="shared" si="0"/>
        <v>2221.0799999999995</v>
      </c>
      <c r="S19" s="12">
        <v>70.16</v>
      </c>
      <c r="T19" s="32"/>
    </row>
    <row r="20" spans="1:20" x14ac:dyDescent="0.3">
      <c r="A20" s="33" t="s">
        <v>24</v>
      </c>
      <c r="B20" s="13">
        <v>233.41</v>
      </c>
      <c r="C20" s="13">
        <v>195.58</v>
      </c>
      <c r="D20" s="13">
        <v>215.48</v>
      </c>
      <c r="E20" s="13">
        <v>213.24</v>
      </c>
      <c r="F20" s="13">
        <v>203.22</v>
      </c>
      <c r="G20" s="13">
        <v>208.72</v>
      </c>
      <c r="H20" s="13">
        <v>185.12</v>
      </c>
      <c r="I20" s="13">
        <v>189.17</v>
      </c>
      <c r="J20" s="13">
        <v>198.61</v>
      </c>
      <c r="K20" s="13">
        <v>223.64</v>
      </c>
      <c r="L20" s="13">
        <v>217.27</v>
      </c>
      <c r="M20" s="13">
        <v>262.76</v>
      </c>
      <c r="N20" s="13">
        <v>251.42</v>
      </c>
      <c r="O20" s="13">
        <v>0</v>
      </c>
      <c r="P20" s="34">
        <f>SUM(B20:O20)</f>
        <v>2797.6400000000003</v>
      </c>
      <c r="Q20" s="34">
        <v>109.81</v>
      </c>
      <c r="R20" s="34">
        <f t="shared" si="0"/>
        <v>2907.4500000000003</v>
      </c>
      <c r="S20" s="12">
        <v>97.16</v>
      </c>
      <c r="T20" s="32"/>
    </row>
    <row r="21" spans="1:20" x14ac:dyDescent="0.3">
      <c r="A21" s="35" t="s">
        <v>25</v>
      </c>
      <c r="B21" s="6">
        <v>108.42</v>
      </c>
      <c r="C21" s="6">
        <v>96.69</v>
      </c>
      <c r="D21" s="6">
        <v>82.94</v>
      </c>
      <c r="E21" s="6">
        <v>89.22</v>
      </c>
      <c r="F21" s="6">
        <v>79.31</v>
      </c>
      <c r="G21" s="6">
        <v>89.85</v>
      </c>
      <c r="H21" s="6">
        <v>80.349999999999994</v>
      </c>
      <c r="I21" s="6">
        <v>86.52</v>
      </c>
      <c r="J21" s="6">
        <v>88.91</v>
      </c>
      <c r="K21" s="6">
        <v>88.04</v>
      </c>
      <c r="L21" s="6">
        <v>114.29</v>
      </c>
      <c r="M21" s="6">
        <v>91.32</v>
      </c>
      <c r="N21" s="6">
        <v>110.31</v>
      </c>
      <c r="O21" s="6">
        <v>0</v>
      </c>
      <c r="P21" s="7">
        <f t="shared" ref="P21:P27" si="2">SUM(B21:O21)</f>
        <v>1206.1699999999998</v>
      </c>
      <c r="Q21" s="7">
        <v>30.12</v>
      </c>
      <c r="R21" s="7">
        <f t="shared" si="0"/>
        <v>1236.2899999999997</v>
      </c>
      <c r="S21" s="12">
        <v>15.9</v>
      </c>
      <c r="T21" s="36"/>
    </row>
    <row r="22" spans="1:20" x14ac:dyDescent="0.3">
      <c r="A22" s="33" t="s">
        <v>26</v>
      </c>
      <c r="B22" s="13">
        <v>855.11</v>
      </c>
      <c r="C22" s="13">
        <v>635.77</v>
      </c>
      <c r="D22" s="13">
        <v>676.52</v>
      </c>
      <c r="E22" s="13">
        <v>662.23</v>
      </c>
      <c r="F22" s="13">
        <v>652.55999999999995</v>
      </c>
      <c r="G22" s="13">
        <v>648.41999999999996</v>
      </c>
      <c r="H22" s="13">
        <v>639.54999999999995</v>
      </c>
      <c r="I22" s="13">
        <v>627.76</v>
      </c>
      <c r="J22" s="13">
        <v>668.93</v>
      </c>
      <c r="K22" s="13">
        <v>706.45</v>
      </c>
      <c r="L22" s="13">
        <v>837.12</v>
      </c>
      <c r="M22" s="13">
        <v>701.99</v>
      </c>
      <c r="N22" s="13">
        <v>630.27</v>
      </c>
      <c r="O22" s="13">
        <v>0</v>
      </c>
      <c r="P22" s="34">
        <f t="shared" si="2"/>
        <v>8942.68</v>
      </c>
      <c r="Q22" s="34">
        <v>399.93</v>
      </c>
      <c r="R22" s="34">
        <f t="shared" si="0"/>
        <v>9342.61</v>
      </c>
      <c r="S22" s="12">
        <v>161.72999999999999</v>
      </c>
      <c r="T22" s="32"/>
    </row>
    <row r="23" spans="1:20" x14ac:dyDescent="0.3">
      <c r="A23" s="35" t="s">
        <v>27</v>
      </c>
      <c r="B23" s="6">
        <v>282.58</v>
      </c>
      <c r="C23" s="6">
        <v>273.48</v>
      </c>
      <c r="D23" s="6">
        <v>251.43</v>
      </c>
      <c r="E23" s="6">
        <v>255.79</v>
      </c>
      <c r="F23" s="6">
        <v>249.46</v>
      </c>
      <c r="G23" s="6">
        <v>260.94</v>
      </c>
      <c r="H23" s="6">
        <v>251.9</v>
      </c>
      <c r="I23" s="6">
        <v>254.07</v>
      </c>
      <c r="J23" s="6">
        <v>257.64999999999998</v>
      </c>
      <c r="K23" s="6">
        <v>248.31</v>
      </c>
      <c r="L23" s="6">
        <v>278.56</v>
      </c>
      <c r="M23" s="6">
        <v>267.41000000000003</v>
      </c>
      <c r="N23" s="6">
        <v>253.34</v>
      </c>
      <c r="O23" s="6">
        <v>0</v>
      </c>
      <c r="P23" s="7">
        <f t="shared" si="2"/>
        <v>3384.92</v>
      </c>
      <c r="Q23" s="7">
        <v>63.6</v>
      </c>
      <c r="R23" s="7">
        <f t="shared" si="0"/>
        <v>3448.52</v>
      </c>
      <c r="S23" s="12">
        <v>11.8</v>
      </c>
      <c r="T23" s="32"/>
    </row>
    <row r="24" spans="1:20" x14ac:dyDescent="0.3">
      <c r="A24" s="33" t="s">
        <v>28</v>
      </c>
      <c r="B24" s="13">
        <v>229.42</v>
      </c>
      <c r="C24" s="13">
        <v>175.94</v>
      </c>
      <c r="D24" s="13">
        <v>190.57</v>
      </c>
      <c r="E24" s="13">
        <v>190.47</v>
      </c>
      <c r="F24" s="13">
        <v>211.53</v>
      </c>
      <c r="G24" s="13">
        <v>216.8</v>
      </c>
      <c r="H24" s="13">
        <v>218.58</v>
      </c>
      <c r="I24" s="13">
        <v>224.2</v>
      </c>
      <c r="J24" s="13">
        <v>218.74</v>
      </c>
      <c r="K24" s="13">
        <v>271.08999999999997</v>
      </c>
      <c r="L24" s="13">
        <v>310.17</v>
      </c>
      <c r="M24" s="13">
        <v>306.48</v>
      </c>
      <c r="N24" s="13">
        <v>277.05</v>
      </c>
      <c r="O24" s="13">
        <v>0</v>
      </c>
      <c r="P24" s="34">
        <f t="shared" si="2"/>
        <v>3041.0400000000004</v>
      </c>
      <c r="Q24" s="34">
        <v>82.33</v>
      </c>
      <c r="R24" s="34">
        <f t="shared" si="0"/>
        <v>3123.3700000000003</v>
      </c>
      <c r="S24" s="12">
        <v>124.85</v>
      </c>
      <c r="T24" s="32"/>
    </row>
    <row r="25" spans="1:20" x14ac:dyDescent="0.3">
      <c r="A25" s="35" t="s">
        <v>29</v>
      </c>
      <c r="B25" s="6">
        <v>645.02</v>
      </c>
      <c r="C25" s="6">
        <v>544.46</v>
      </c>
      <c r="D25" s="6">
        <v>588.08000000000004</v>
      </c>
      <c r="E25" s="6">
        <v>535.27</v>
      </c>
      <c r="F25" s="6">
        <v>560.34</v>
      </c>
      <c r="G25" s="6">
        <v>557.72</v>
      </c>
      <c r="H25" s="6">
        <v>579.54999999999995</v>
      </c>
      <c r="I25" s="6">
        <v>535.29999999999995</v>
      </c>
      <c r="J25" s="6">
        <v>560.34</v>
      </c>
      <c r="K25" s="6">
        <v>555.51</v>
      </c>
      <c r="L25" s="6">
        <v>597.24</v>
      </c>
      <c r="M25" s="6">
        <v>589.88</v>
      </c>
      <c r="N25" s="6">
        <v>644.4</v>
      </c>
      <c r="O25" s="6">
        <v>0</v>
      </c>
      <c r="P25" s="7">
        <f t="shared" si="2"/>
        <v>7493.1100000000006</v>
      </c>
      <c r="Q25" s="7">
        <v>160.87</v>
      </c>
      <c r="R25" s="7">
        <f t="shared" si="0"/>
        <v>7653.9800000000005</v>
      </c>
      <c r="S25" s="12">
        <v>18.22</v>
      </c>
      <c r="T25" s="32"/>
    </row>
    <row r="26" spans="1:20" x14ac:dyDescent="0.3">
      <c r="A26" s="33" t="s">
        <v>30</v>
      </c>
      <c r="B26" s="13">
        <v>209.35</v>
      </c>
      <c r="C26" s="13">
        <v>171.21</v>
      </c>
      <c r="D26" s="13">
        <v>163.93</v>
      </c>
      <c r="E26" s="13">
        <v>184.57</v>
      </c>
      <c r="F26" s="13">
        <v>163.89</v>
      </c>
      <c r="G26" s="13">
        <v>161.03</v>
      </c>
      <c r="H26" s="13">
        <v>174.48</v>
      </c>
      <c r="I26" s="13">
        <v>152.36000000000001</v>
      </c>
      <c r="J26" s="13">
        <v>147.41999999999999</v>
      </c>
      <c r="K26" s="13">
        <v>167.03</v>
      </c>
      <c r="L26" s="13">
        <v>193.63</v>
      </c>
      <c r="M26" s="13">
        <v>234.97</v>
      </c>
      <c r="N26" s="13">
        <v>191.26</v>
      </c>
      <c r="O26" s="13">
        <v>0</v>
      </c>
      <c r="P26" s="34">
        <f t="shared" si="2"/>
        <v>2315.13</v>
      </c>
      <c r="Q26" s="34">
        <v>91.51</v>
      </c>
      <c r="R26" s="34">
        <f>SUM(P26:Q26)</f>
        <v>2406.6400000000003</v>
      </c>
      <c r="S26" s="12">
        <v>64.78</v>
      </c>
      <c r="T26" s="32"/>
    </row>
    <row r="27" spans="1:20" x14ac:dyDescent="0.3">
      <c r="A27" s="35" t="s">
        <v>31</v>
      </c>
      <c r="B27" s="6">
        <v>307.01</v>
      </c>
      <c r="C27" s="6">
        <v>194.22</v>
      </c>
      <c r="D27" s="6">
        <v>191.05</v>
      </c>
      <c r="E27" s="6">
        <v>234.22</v>
      </c>
      <c r="F27" s="6">
        <v>242.04</v>
      </c>
      <c r="G27" s="6">
        <v>243.31</v>
      </c>
      <c r="H27" s="6">
        <v>212.32</v>
      </c>
      <c r="I27" s="6">
        <v>216.93</v>
      </c>
      <c r="J27" s="6">
        <v>231.91</v>
      </c>
      <c r="K27" s="6">
        <v>255.73</v>
      </c>
      <c r="L27" s="6">
        <v>242.07</v>
      </c>
      <c r="M27" s="6">
        <v>224.62</v>
      </c>
      <c r="N27" s="6">
        <v>248.73</v>
      </c>
      <c r="O27" s="6">
        <v>0</v>
      </c>
      <c r="P27" s="7">
        <f t="shared" si="2"/>
        <v>3044.16</v>
      </c>
      <c r="Q27" s="7">
        <v>94.84</v>
      </c>
      <c r="R27" s="7">
        <f t="shared" si="0"/>
        <v>3139</v>
      </c>
      <c r="S27" s="12">
        <v>32.29</v>
      </c>
      <c r="T27" s="32"/>
    </row>
    <row r="28" spans="1:20" x14ac:dyDescent="0.3">
      <c r="A28" s="37" t="s">
        <v>32</v>
      </c>
      <c r="B28" s="38">
        <v>253.95</v>
      </c>
      <c r="C28" s="38">
        <v>255.12</v>
      </c>
      <c r="D28" s="38">
        <v>260.12</v>
      </c>
      <c r="E28" s="38">
        <v>264.5</v>
      </c>
      <c r="F28" s="38">
        <v>275.61</v>
      </c>
      <c r="G28" s="38">
        <v>273.70999999999998</v>
      </c>
      <c r="H28" s="38">
        <v>295.97000000000003</v>
      </c>
      <c r="I28" s="38">
        <v>249.24</v>
      </c>
      <c r="J28" s="38">
        <v>263.41000000000003</v>
      </c>
      <c r="K28" s="38">
        <v>308.75</v>
      </c>
      <c r="L28" s="38">
        <v>298.11</v>
      </c>
      <c r="M28" s="38">
        <v>301.89</v>
      </c>
      <c r="N28" s="38">
        <v>340.59</v>
      </c>
      <c r="O28" s="38">
        <v>0</v>
      </c>
      <c r="P28" s="39">
        <f>SUM(B28:O28)</f>
        <v>3640.9700000000003</v>
      </c>
      <c r="Q28" s="39">
        <v>161.22</v>
      </c>
      <c r="R28" s="39">
        <f t="shared" si="0"/>
        <v>3802.19</v>
      </c>
      <c r="S28" s="12">
        <v>23.52</v>
      </c>
      <c r="T28" s="40"/>
    </row>
    <row r="29" spans="1:20" x14ac:dyDescent="0.3">
      <c r="A29" s="41" t="s">
        <v>5</v>
      </c>
      <c r="B29" s="10">
        <f>SUM(B9:B28)</f>
        <v>7200.329999999999</v>
      </c>
      <c r="C29" s="10">
        <f t="shared" ref="C29:N29" si="3">SUM(C9:C28)</f>
        <v>6293.86</v>
      </c>
      <c r="D29" s="10">
        <f t="shared" si="3"/>
        <v>6435.1299999999992</v>
      </c>
      <c r="E29" s="10">
        <f t="shared" si="3"/>
        <v>6418.14</v>
      </c>
      <c r="F29" s="10">
        <f t="shared" si="3"/>
        <v>6456.4000000000005</v>
      </c>
      <c r="G29" s="10">
        <f t="shared" si="3"/>
        <v>6460.64</v>
      </c>
      <c r="H29" s="10">
        <f t="shared" si="3"/>
        <v>6430.1099999999979</v>
      </c>
      <c r="I29" s="10">
        <f t="shared" si="3"/>
        <v>6320.5</v>
      </c>
      <c r="J29" s="10">
        <f t="shared" si="3"/>
        <v>6467.62</v>
      </c>
      <c r="K29" s="10">
        <f t="shared" si="3"/>
        <v>6773.96</v>
      </c>
      <c r="L29" s="10">
        <f t="shared" si="3"/>
        <v>6946.5</v>
      </c>
      <c r="M29" s="10">
        <f t="shared" si="3"/>
        <v>6919.7000000000007</v>
      </c>
      <c r="N29" s="10">
        <f t="shared" si="3"/>
        <v>6708.0099999999993</v>
      </c>
      <c r="O29" s="10">
        <f>SUM(O9:O28)</f>
        <v>0.94</v>
      </c>
      <c r="P29" s="16">
        <f>SUM(P9:P28)</f>
        <v>85831.840000000011</v>
      </c>
      <c r="Q29" s="16">
        <f>SUM(Q9:Q28)</f>
        <v>2632.99</v>
      </c>
      <c r="R29" s="16">
        <f>SUM(R9:R28)</f>
        <v>88464.829999999987</v>
      </c>
      <c r="S29" s="42">
        <f t="shared" ref="S29:T29" si="4">SUM(S9:S28)</f>
        <v>1322.9199999999996</v>
      </c>
      <c r="T29" s="42">
        <f t="shared" si="4"/>
        <v>0</v>
      </c>
    </row>
    <row r="30" spans="1:20" s="8" customFormat="1" x14ac:dyDescent="0.3">
      <c r="A30" s="4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5"/>
    </row>
    <row r="31" spans="1:20" s="44" customFormat="1" x14ac:dyDescent="0.3">
      <c r="A31" s="11"/>
      <c r="B31" s="12"/>
      <c r="C31" s="12"/>
      <c r="D31" s="12"/>
      <c r="E31" s="12"/>
      <c r="F31" s="12"/>
      <c r="G31" s="13" t="s">
        <v>33</v>
      </c>
      <c r="H31" s="12"/>
      <c r="I31" s="12"/>
      <c r="J31" s="12"/>
      <c r="K31" s="12"/>
      <c r="L31" s="12"/>
      <c r="M31" s="15"/>
      <c r="N31" s="15"/>
      <c r="O31" s="15"/>
      <c r="P31" s="15"/>
      <c r="Q31" s="20"/>
      <c r="R31" s="20" t="s">
        <v>62</v>
      </c>
    </row>
    <row r="32" spans="1:20" s="44" customFormat="1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3"/>
      <c r="O32" s="13"/>
      <c r="P32" s="13"/>
      <c r="Q32" s="45"/>
    </row>
    <row r="33" spans="1:115" s="44" customForma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15" x14ac:dyDescent="0.3">
      <c r="A34" s="5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15" x14ac:dyDescent="0.3">
      <c r="A35" s="14" t="s">
        <v>34</v>
      </c>
      <c r="R35" s="13"/>
      <c r="S35" s="24" t="s">
        <v>10</v>
      </c>
    </row>
    <row r="36" spans="1:115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35</v>
      </c>
      <c r="P36" s="3" t="s">
        <v>1</v>
      </c>
      <c r="Q36" s="3" t="s">
        <v>2</v>
      </c>
      <c r="R36" s="3" t="s">
        <v>3</v>
      </c>
      <c r="S36" s="27" t="s">
        <v>12</v>
      </c>
    </row>
    <row r="37" spans="1:115" x14ac:dyDescent="0.3">
      <c r="A37" s="60" t="s">
        <v>59</v>
      </c>
      <c r="B37" s="5">
        <v>18</v>
      </c>
      <c r="C37" s="5">
        <v>11.95</v>
      </c>
      <c r="D37" s="5">
        <v>20.28</v>
      </c>
      <c r="E37" s="5">
        <v>18</v>
      </c>
      <c r="F37" s="5">
        <v>17.84</v>
      </c>
      <c r="G37" s="5">
        <v>13.84</v>
      </c>
      <c r="H37" s="5">
        <v>14.31</v>
      </c>
      <c r="I37" s="5">
        <v>19.21</v>
      </c>
      <c r="J37" s="5">
        <v>13.68</v>
      </c>
      <c r="K37" s="5">
        <v>11.84</v>
      </c>
      <c r="L37" s="5">
        <v>14</v>
      </c>
      <c r="M37" s="5">
        <v>11.8</v>
      </c>
      <c r="N37" s="5">
        <v>4</v>
      </c>
      <c r="O37" s="5">
        <v>0</v>
      </c>
      <c r="P37" s="61">
        <f>SUM(B37:O37)</f>
        <v>188.75000000000003</v>
      </c>
      <c r="Q37" s="61">
        <v>2.0499999999999998</v>
      </c>
      <c r="R37" s="5">
        <f t="shared" ref="R37:R60" si="5">SUM(P37:Q37)</f>
        <v>190.80000000000004</v>
      </c>
      <c r="S37" s="12">
        <v>0</v>
      </c>
    </row>
    <row r="38" spans="1:115" x14ac:dyDescent="0.3">
      <c r="A38" s="46" t="s">
        <v>36</v>
      </c>
      <c r="B38" s="5">
        <v>98.92</v>
      </c>
      <c r="C38" s="5">
        <v>85.87</v>
      </c>
      <c r="D38" s="5">
        <v>80.599999999999994</v>
      </c>
      <c r="E38" s="5">
        <v>81.900000000000006</v>
      </c>
      <c r="F38" s="5">
        <v>85</v>
      </c>
      <c r="G38" s="5">
        <v>85.72</v>
      </c>
      <c r="H38" s="5">
        <v>74.7</v>
      </c>
      <c r="I38" s="5">
        <v>73.709999999999994</v>
      </c>
      <c r="J38" s="5">
        <v>82.7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9">
        <f t="shared" ref="P38:P60" si="6">SUM(B38:O38)</f>
        <v>749.12000000000012</v>
      </c>
      <c r="Q38" s="9">
        <v>1.53</v>
      </c>
      <c r="R38" s="5">
        <f t="shared" si="5"/>
        <v>750.65000000000009</v>
      </c>
      <c r="S38" s="12">
        <v>0</v>
      </c>
    </row>
    <row r="39" spans="1:115" s="47" customFormat="1" x14ac:dyDescent="0.3">
      <c r="A39" s="46" t="s">
        <v>37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91.88</v>
      </c>
      <c r="L39" s="5">
        <v>60.87</v>
      </c>
      <c r="M39" s="5">
        <v>51.41</v>
      </c>
      <c r="N39" s="5">
        <v>17.73</v>
      </c>
      <c r="O39" s="5">
        <v>0</v>
      </c>
      <c r="P39" s="9">
        <f t="shared" si="6"/>
        <v>221.89</v>
      </c>
      <c r="Q39" s="9">
        <v>3.69</v>
      </c>
      <c r="R39" s="5">
        <f t="shared" si="5"/>
        <v>225.57999999999998</v>
      </c>
      <c r="S39" s="29">
        <v>210.31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</row>
    <row r="40" spans="1:115" x14ac:dyDescent="0.3">
      <c r="A40" s="46" t="s">
        <v>38</v>
      </c>
      <c r="B40" s="5">
        <v>20</v>
      </c>
      <c r="C40" s="5">
        <v>18</v>
      </c>
      <c r="D40" s="5">
        <v>23.25</v>
      </c>
      <c r="E40" s="5">
        <v>19.16</v>
      </c>
      <c r="F40" s="5">
        <v>24.93</v>
      </c>
      <c r="G40" s="5">
        <v>24.87</v>
      </c>
      <c r="H40" s="5">
        <v>25.01</v>
      </c>
      <c r="I40" s="5">
        <v>25.52</v>
      </c>
      <c r="J40" s="5">
        <v>19.899999999999999</v>
      </c>
      <c r="K40" s="5">
        <v>28.94</v>
      </c>
      <c r="L40" s="5">
        <v>25.78</v>
      </c>
      <c r="M40" s="5">
        <v>22.72</v>
      </c>
      <c r="N40" s="5">
        <v>32.21</v>
      </c>
      <c r="O40" s="5">
        <v>0</v>
      </c>
      <c r="P40" s="9">
        <f>SUM(B40:O40)</f>
        <v>310.29000000000002</v>
      </c>
      <c r="Q40" s="9">
        <v>3.21</v>
      </c>
      <c r="R40" s="5">
        <f t="shared" si="5"/>
        <v>313.5</v>
      </c>
      <c r="S40" s="12">
        <v>3.53</v>
      </c>
    </row>
    <row r="41" spans="1:115" x14ac:dyDescent="0.3">
      <c r="A41" s="46" t="s">
        <v>39</v>
      </c>
      <c r="B41" s="5">
        <v>131.38</v>
      </c>
      <c r="C41" s="5">
        <v>83.91</v>
      </c>
      <c r="D41" s="5">
        <v>83.84</v>
      </c>
      <c r="E41" s="5">
        <v>84.45</v>
      </c>
      <c r="F41" s="5">
        <v>83.32</v>
      </c>
      <c r="G41" s="5">
        <v>86.25</v>
      </c>
      <c r="H41" s="5">
        <v>86.42</v>
      </c>
      <c r="I41" s="5">
        <v>77.92</v>
      </c>
      <c r="J41" s="5">
        <v>87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9">
        <f>SUM(B41:O41)</f>
        <v>804.4899999999999</v>
      </c>
      <c r="Q41" s="9">
        <v>3.35</v>
      </c>
      <c r="R41" s="5">
        <f t="shared" si="5"/>
        <v>807.83999999999992</v>
      </c>
      <c r="S41" s="12">
        <v>0</v>
      </c>
    </row>
    <row r="42" spans="1:115" x14ac:dyDescent="0.3">
      <c r="A42" s="46" t="s">
        <v>40</v>
      </c>
      <c r="B42" s="5">
        <v>107.3</v>
      </c>
      <c r="C42" s="5">
        <v>84.02</v>
      </c>
      <c r="D42" s="5">
        <v>84.69</v>
      </c>
      <c r="E42" s="5">
        <v>84.8</v>
      </c>
      <c r="F42" s="5">
        <v>84.89</v>
      </c>
      <c r="G42" s="5">
        <v>83.27</v>
      </c>
      <c r="H42" s="5">
        <v>84.25</v>
      </c>
      <c r="I42" s="5">
        <v>82.94</v>
      </c>
      <c r="J42" s="5">
        <v>83.18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9">
        <f t="shared" si="6"/>
        <v>779.34000000000015</v>
      </c>
      <c r="Q42" s="9">
        <v>3.67</v>
      </c>
      <c r="R42" s="5">
        <f t="shared" si="5"/>
        <v>783.0100000000001</v>
      </c>
      <c r="S42" s="12">
        <v>0</v>
      </c>
    </row>
    <row r="43" spans="1:115" x14ac:dyDescent="0.3">
      <c r="A43" s="46" t="s">
        <v>63</v>
      </c>
      <c r="B43" s="5">
        <v>23.4</v>
      </c>
      <c r="C43" s="5">
        <v>15.12</v>
      </c>
      <c r="D43" s="5">
        <v>11.05</v>
      </c>
      <c r="E43" s="5">
        <v>16.899999999999999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9">
        <f t="shared" ref="P43" si="7">SUM(B43:O43)</f>
        <v>66.47</v>
      </c>
      <c r="Q43" s="9">
        <v>0.44</v>
      </c>
      <c r="R43" s="5">
        <f t="shared" ref="R43" si="8">SUM(P43:Q43)</f>
        <v>66.91</v>
      </c>
      <c r="S43" s="12">
        <v>0</v>
      </c>
    </row>
    <row r="44" spans="1:115" x14ac:dyDescent="0.3">
      <c r="A44" s="46" t="s">
        <v>41</v>
      </c>
      <c r="B44" s="5">
        <v>50.24</v>
      </c>
      <c r="C44" s="5">
        <v>49.81</v>
      </c>
      <c r="D44" s="5">
        <v>48.7</v>
      </c>
      <c r="E44" s="5">
        <v>47.68</v>
      </c>
      <c r="F44" s="5">
        <v>44.19</v>
      </c>
      <c r="G44" s="5">
        <v>42.68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9">
        <f t="shared" si="6"/>
        <v>283.3</v>
      </c>
      <c r="Q44" s="9">
        <v>1.96</v>
      </c>
      <c r="R44" s="5">
        <f>SUM(P44:Q44)</f>
        <v>285.26</v>
      </c>
      <c r="S44" s="12">
        <v>0</v>
      </c>
    </row>
    <row r="45" spans="1:115" x14ac:dyDescent="0.3">
      <c r="A45" s="46" t="s">
        <v>42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170.35</v>
      </c>
      <c r="L45" s="5">
        <v>146.43</v>
      </c>
      <c r="M45" s="5">
        <v>144.55000000000001</v>
      </c>
      <c r="N45" s="5">
        <v>155.51</v>
      </c>
      <c r="O45" s="5">
        <v>0</v>
      </c>
      <c r="P45" s="9">
        <f t="shared" si="6"/>
        <v>616.83999999999992</v>
      </c>
      <c r="Q45" s="9">
        <v>6.04</v>
      </c>
      <c r="R45" s="5">
        <f>SUM(P45:Q45)</f>
        <v>622.87999999999988</v>
      </c>
      <c r="S45" s="12">
        <v>0</v>
      </c>
    </row>
    <row r="46" spans="1:115" s="48" customFormat="1" x14ac:dyDescent="0.3">
      <c r="A46" s="46" t="s">
        <v>43</v>
      </c>
      <c r="B46" s="5">
        <v>30</v>
      </c>
      <c r="C46" s="5">
        <v>26.81</v>
      </c>
      <c r="D46" s="5">
        <v>19.79</v>
      </c>
      <c r="E46" s="5">
        <v>22</v>
      </c>
      <c r="F46" s="5">
        <v>19.850000000000001</v>
      </c>
      <c r="G46" s="5">
        <v>21.7</v>
      </c>
      <c r="H46" s="5">
        <v>26.94</v>
      </c>
      <c r="I46" s="5">
        <v>23.79</v>
      </c>
      <c r="J46" s="5">
        <v>19.489999999999998</v>
      </c>
      <c r="K46" s="5">
        <v>20.63</v>
      </c>
      <c r="L46" s="5">
        <v>29.54</v>
      </c>
      <c r="M46" s="5">
        <v>24.86</v>
      </c>
      <c r="N46" s="5">
        <v>24.19</v>
      </c>
      <c r="O46" s="5">
        <v>0</v>
      </c>
      <c r="P46" s="9">
        <f t="shared" si="6"/>
        <v>309.58999999999997</v>
      </c>
      <c r="Q46" s="9">
        <v>1.45</v>
      </c>
      <c r="R46" s="5">
        <f t="shared" si="5"/>
        <v>311.03999999999996</v>
      </c>
      <c r="S46" s="12">
        <v>0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</row>
    <row r="47" spans="1:115" s="8" customFormat="1" x14ac:dyDescent="0.3">
      <c r="A47" s="46" t="s">
        <v>44</v>
      </c>
      <c r="B47" s="5">
        <v>96.82</v>
      </c>
      <c r="C47" s="5">
        <v>63.31</v>
      </c>
      <c r="D47" s="5">
        <v>48.74</v>
      </c>
      <c r="E47" s="5">
        <v>52.66</v>
      </c>
      <c r="F47" s="5">
        <v>34.799999999999997</v>
      </c>
      <c r="G47" s="5">
        <v>31.69</v>
      </c>
      <c r="H47" s="5">
        <v>41.11</v>
      </c>
      <c r="I47" s="5">
        <v>29.79</v>
      </c>
      <c r="J47" s="5">
        <v>28.53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9">
        <f t="shared" si="6"/>
        <v>427.45000000000005</v>
      </c>
      <c r="Q47" s="9">
        <v>3</v>
      </c>
      <c r="R47" s="5">
        <f t="shared" si="5"/>
        <v>430.45000000000005</v>
      </c>
      <c r="S47" s="12">
        <v>0</v>
      </c>
    </row>
    <row r="48" spans="1:115" s="48" customFormat="1" x14ac:dyDescent="0.3">
      <c r="A48" s="46" t="s">
        <v>45</v>
      </c>
      <c r="B48" s="5">
        <v>0</v>
      </c>
      <c r="C48" s="5">
        <v>0</v>
      </c>
      <c r="D48" s="5">
        <v>0</v>
      </c>
      <c r="E48" s="5">
        <v>0</v>
      </c>
      <c r="F48" s="5">
        <v>0.14000000000000001</v>
      </c>
      <c r="G48" s="5">
        <v>2.23</v>
      </c>
      <c r="H48" s="5">
        <v>7.24</v>
      </c>
      <c r="I48" s="5">
        <v>18.940000000000001</v>
      </c>
      <c r="J48" s="5">
        <v>39.86</v>
      </c>
      <c r="K48" s="5">
        <v>183.88</v>
      </c>
      <c r="L48" s="5">
        <v>99.39</v>
      </c>
      <c r="M48" s="5">
        <v>24.04</v>
      </c>
      <c r="N48" s="5">
        <v>17.05</v>
      </c>
      <c r="O48" s="5">
        <v>0</v>
      </c>
      <c r="P48" s="9">
        <f t="shared" si="6"/>
        <v>392.77000000000004</v>
      </c>
      <c r="Q48" s="9">
        <v>0</v>
      </c>
      <c r="R48" s="5">
        <f t="shared" si="5"/>
        <v>392.77000000000004</v>
      </c>
      <c r="S48" s="12">
        <v>391.23</v>
      </c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</row>
    <row r="49" spans="1:115" s="48" customFormat="1" x14ac:dyDescent="0.3">
      <c r="A49" s="46" t="s">
        <v>46</v>
      </c>
      <c r="B49" s="5">
        <v>56.58</v>
      </c>
      <c r="C49" s="5">
        <v>36.200000000000003</v>
      </c>
      <c r="D49" s="5">
        <v>38.11</v>
      </c>
      <c r="E49" s="5">
        <v>45.74</v>
      </c>
      <c r="F49" s="5">
        <v>39.869999999999997</v>
      </c>
      <c r="G49" s="5">
        <v>38.1</v>
      </c>
      <c r="H49" s="5">
        <v>42.27</v>
      </c>
      <c r="I49" s="5">
        <v>34.43</v>
      </c>
      <c r="J49" s="5">
        <v>21.92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9">
        <f t="shared" si="6"/>
        <v>353.22</v>
      </c>
      <c r="Q49" s="9">
        <v>1.49</v>
      </c>
      <c r="R49" s="5">
        <f t="shared" si="5"/>
        <v>354.71000000000004</v>
      </c>
      <c r="S49" s="12">
        <v>0</v>
      </c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</row>
    <row r="50" spans="1:115" s="48" customFormat="1" x14ac:dyDescent="0.3">
      <c r="A50" s="46" t="s">
        <v>47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20.62</v>
      </c>
      <c r="L50" s="5">
        <v>30.25</v>
      </c>
      <c r="M50" s="5">
        <v>42.45</v>
      </c>
      <c r="N50" s="5">
        <v>40.51</v>
      </c>
      <c r="O50" s="5">
        <v>0</v>
      </c>
      <c r="P50" s="9">
        <f t="shared" si="6"/>
        <v>133.83000000000001</v>
      </c>
      <c r="Q50" s="9">
        <v>1.1100000000000001</v>
      </c>
      <c r="R50" s="5">
        <f t="shared" si="5"/>
        <v>134.94000000000003</v>
      </c>
      <c r="S50" s="12">
        <v>0</v>
      </c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</row>
    <row r="51" spans="1:115" s="48" customFormat="1" x14ac:dyDescent="0.3">
      <c r="A51" s="46" t="s">
        <v>60</v>
      </c>
      <c r="B51" s="5">
        <v>56.12</v>
      </c>
      <c r="C51" s="5">
        <v>68.739999999999995</v>
      </c>
      <c r="D51" s="5">
        <v>74.86</v>
      </c>
      <c r="E51" s="5">
        <v>88.56</v>
      </c>
      <c r="F51" s="5">
        <v>96.88</v>
      </c>
      <c r="G51" s="5">
        <v>88.22</v>
      </c>
      <c r="H51" s="5">
        <v>100.59</v>
      </c>
      <c r="I51" s="5">
        <v>110.04</v>
      </c>
      <c r="J51" s="5">
        <v>122.6</v>
      </c>
      <c r="K51" s="5">
        <v>119.55</v>
      </c>
      <c r="L51" s="5">
        <v>91.52</v>
      </c>
      <c r="M51" s="5">
        <v>63.8</v>
      </c>
      <c r="N51" s="5">
        <v>37.67</v>
      </c>
      <c r="O51" s="5"/>
      <c r="P51" s="9">
        <f t="shared" si="6"/>
        <v>1119.1500000000001</v>
      </c>
      <c r="Q51" s="9">
        <v>25.76</v>
      </c>
      <c r="R51" s="5">
        <f t="shared" si="5"/>
        <v>1144.9100000000001</v>
      </c>
      <c r="S51" s="12">
        <v>0</v>
      </c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</row>
    <row r="52" spans="1:115" s="8" customFormat="1" x14ac:dyDescent="0.3">
      <c r="A52" s="46" t="s">
        <v>48</v>
      </c>
      <c r="B52" s="5">
        <v>79.86</v>
      </c>
      <c r="C52" s="5">
        <v>71.11</v>
      </c>
      <c r="D52" s="5">
        <v>47.04</v>
      </c>
      <c r="E52" s="5">
        <v>48.25</v>
      </c>
      <c r="F52" s="5">
        <v>47.77</v>
      </c>
      <c r="G52" s="5">
        <v>52.67</v>
      </c>
      <c r="H52" s="5">
        <v>47.86</v>
      </c>
      <c r="I52" s="5">
        <v>52.7</v>
      </c>
      <c r="J52" s="5">
        <v>54.51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9">
        <f t="shared" si="6"/>
        <v>501.77</v>
      </c>
      <c r="Q52" s="9">
        <v>4.79</v>
      </c>
      <c r="R52" s="5">
        <f t="shared" si="5"/>
        <v>506.56</v>
      </c>
      <c r="S52" s="12">
        <v>0</v>
      </c>
    </row>
    <row r="53" spans="1:115" s="48" customFormat="1" x14ac:dyDescent="0.3">
      <c r="A53" s="46" t="s">
        <v>49</v>
      </c>
      <c r="B53" s="5">
        <v>38.36</v>
      </c>
      <c r="C53" s="5">
        <v>30.47</v>
      </c>
      <c r="D53" s="5">
        <v>27.44</v>
      </c>
      <c r="E53" s="5">
        <v>32.29</v>
      </c>
      <c r="F53" s="5">
        <v>32.6</v>
      </c>
      <c r="G53" s="5">
        <v>34</v>
      </c>
      <c r="H53" s="5">
        <v>39.58</v>
      </c>
      <c r="I53" s="5">
        <v>29.06</v>
      </c>
      <c r="J53" s="5">
        <v>15.38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9">
        <f t="shared" si="6"/>
        <v>279.18</v>
      </c>
      <c r="Q53" s="9">
        <v>7.76</v>
      </c>
      <c r="R53" s="5">
        <f t="shared" si="5"/>
        <v>286.94</v>
      </c>
      <c r="S53" s="12">
        <v>0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</row>
    <row r="54" spans="1:115" s="8" customFormat="1" x14ac:dyDescent="0.3">
      <c r="A54" s="46" t="s">
        <v>50</v>
      </c>
      <c r="B54" s="5">
        <v>111.88</v>
      </c>
      <c r="C54" s="5">
        <v>85.92</v>
      </c>
      <c r="D54" s="5">
        <v>84.15</v>
      </c>
      <c r="E54" s="5">
        <v>84.69</v>
      </c>
      <c r="F54" s="5">
        <v>87.6</v>
      </c>
      <c r="G54" s="5">
        <v>87.46</v>
      </c>
      <c r="H54" s="5">
        <v>86.55</v>
      </c>
      <c r="I54" s="5">
        <v>80.81</v>
      </c>
      <c r="J54" s="5">
        <v>75.650000000000006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9">
        <f t="shared" si="6"/>
        <v>784.70999999999992</v>
      </c>
      <c r="Q54" s="9">
        <v>1.78</v>
      </c>
      <c r="R54" s="5">
        <f>SUM(P54:Q54)</f>
        <v>786.4899999999999</v>
      </c>
      <c r="S54" s="12">
        <v>0</v>
      </c>
    </row>
    <row r="55" spans="1:115" s="48" customFormat="1" x14ac:dyDescent="0.3">
      <c r="A55" s="46" t="s">
        <v>51</v>
      </c>
      <c r="B55" s="5">
        <v>93.23</v>
      </c>
      <c r="C55" s="5">
        <v>73.41</v>
      </c>
      <c r="D55" s="5">
        <v>66.44</v>
      </c>
      <c r="E55" s="5">
        <v>75.2</v>
      </c>
      <c r="F55" s="5">
        <v>66.900000000000006</v>
      </c>
      <c r="G55" s="5">
        <v>66.48</v>
      </c>
      <c r="H55" s="5">
        <v>69.94</v>
      </c>
      <c r="I55" s="5">
        <v>72.959999999999994</v>
      </c>
      <c r="J55" s="5">
        <v>69.760000000000005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9">
        <f t="shared" si="6"/>
        <v>654.31999999999994</v>
      </c>
      <c r="Q55" s="9">
        <v>9.0500000000000007</v>
      </c>
      <c r="R55" s="5">
        <f>SUM(P55:Q55)</f>
        <v>663.36999999999989</v>
      </c>
      <c r="S55" s="12">
        <v>0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</row>
    <row r="56" spans="1:115" s="8" customFormat="1" x14ac:dyDescent="0.3">
      <c r="A56" s="46" t="s">
        <v>52</v>
      </c>
      <c r="B56" s="5">
        <v>104.05</v>
      </c>
      <c r="C56" s="5">
        <v>81.02</v>
      </c>
      <c r="D56" s="5">
        <v>81.790000000000006</v>
      </c>
      <c r="E56" s="5">
        <v>75.62</v>
      </c>
      <c r="F56" s="5">
        <v>77.02</v>
      </c>
      <c r="G56" s="5">
        <v>75.489999999999995</v>
      </c>
      <c r="H56" s="5">
        <v>75.849999999999994</v>
      </c>
      <c r="I56" s="5">
        <v>74.58</v>
      </c>
      <c r="J56" s="5">
        <v>63.58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9">
        <f t="shared" si="6"/>
        <v>709.00000000000011</v>
      </c>
      <c r="Q56" s="9">
        <v>5.55</v>
      </c>
      <c r="R56" s="5">
        <f>SUM(P56:Q56)</f>
        <v>714.55000000000007</v>
      </c>
      <c r="S56" s="12">
        <v>0</v>
      </c>
    </row>
    <row r="57" spans="1:115" s="48" customFormat="1" x14ac:dyDescent="0.3">
      <c r="A57" s="46" t="s">
        <v>53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81.510000000000005</v>
      </c>
      <c r="L57" s="5">
        <v>83.76</v>
      </c>
      <c r="M57" s="5">
        <v>58.5</v>
      </c>
      <c r="N57" s="5">
        <v>54.37</v>
      </c>
      <c r="O57" s="5">
        <v>0</v>
      </c>
      <c r="P57" s="9">
        <f t="shared" si="6"/>
        <v>278.14</v>
      </c>
      <c r="Q57" s="9">
        <v>3.11</v>
      </c>
      <c r="R57" s="5">
        <f t="shared" si="5"/>
        <v>281.25</v>
      </c>
      <c r="S57" s="12">
        <v>0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</row>
    <row r="58" spans="1:115" s="8" customFormat="1" x14ac:dyDescent="0.3">
      <c r="A58" s="46" t="s">
        <v>54</v>
      </c>
      <c r="B58" s="5">
        <v>80.47</v>
      </c>
      <c r="C58" s="5">
        <v>59.75</v>
      </c>
      <c r="D58" s="5">
        <v>52.96</v>
      </c>
      <c r="E58" s="5">
        <v>53.35</v>
      </c>
      <c r="F58" s="5">
        <v>67.36</v>
      </c>
      <c r="G58" s="5">
        <v>54.03</v>
      </c>
      <c r="H58" s="5">
        <v>51.67</v>
      </c>
      <c r="I58" s="5">
        <v>55.39</v>
      </c>
      <c r="J58" s="5">
        <v>34.6</v>
      </c>
      <c r="K58" s="5">
        <v>43.72</v>
      </c>
      <c r="L58" s="5">
        <v>50.27</v>
      </c>
      <c r="M58" s="5">
        <v>27.98</v>
      </c>
      <c r="N58" s="5">
        <v>30.1</v>
      </c>
      <c r="O58" s="5">
        <v>0</v>
      </c>
      <c r="P58" s="9">
        <f t="shared" si="6"/>
        <v>661.65</v>
      </c>
      <c r="Q58" s="9">
        <v>3.55</v>
      </c>
      <c r="R58" s="5">
        <f t="shared" si="5"/>
        <v>665.19999999999993</v>
      </c>
      <c r="S58" s="12">
        <v>0</v>
      </c>
    </row>
    <row r="59" spans="1:115" s="48" customFormat="1" x14ac:dyDescent="0.3">
      <c r="A59" s="46" t="s">
        <v>55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152.66999999999999</v>
      </c>
      <c r="L59" s="5">
        <v>151.81</v>
      </c>
      <c r="M59" s="5">
        <v>156.52000000000001</v>
      </c>
      <c r="N59" s="5">
        <v>144.01</v>
      </c>
      <c r="O59" s="5">
        <v>0</v>
      </c>
      <c r="P59" s="9">
        <f t="shared" si="6"/>
        <v>605.01</v>
      </c>
      <c r="Q59" s="9">
        <v>2.31</v>
      </c>
      <c r="R59" s="5">
        <f t="shared" si="5"/>
        <v>607.31999999999994</v>
      </c>
      <c r="S59" s="12">
        <v>0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</row>
    <row r="60" spans="1:115" s="8" customFormat="1" x14ac:dyDescent="0.3">
      <c r="A60" s="46" t="s">
        <v>56</v>
      </c>
      <c r="B60" s="5">
        <v>47.91</v>
      </c>
      <c r="C60" s="5">
        <v>42.41</v>
      </c>
      <c r="D60" s="5">
        <v>50.87</v>
      </c>
      <c r="E60" s="5">
        <v>40.700000000000003</v>
      </c>
      <c r="F60" s="5">
        <v>23.3</v>
      </c>
      <c r="G60" s="5">
        <v>44.04</v>
      </c>
      <c r="H60" s="5">
        <v>33.72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9">
        <f t="shared" si="6"/>
        <v>282.95</v>
      </c>
      <c r="Q60" s="9">
        <v>2.2400000000000002</v>
      </c>
      <c r="R60" s="5">
        <f t="shared" si="5"/>
        <v>285.19</v>
      </c>
      <c r="S60" s="12">
        <v>0</v>
      </c>
    </row>
    <row r="61" spans="1:115" x14ac:dyDescent="0.3">
      <c r="A61" s="41" t="s">
        <v>6</v>
      </c>
      <c r="B61" s="10">
        <f t="shared" ref="B61:S61" si="9">SUM(B37:B60)</f>
        <v>1244.5200000000002</v>
      </c>
      <c r="C61" s="10">
        <f t="shared" si="9"/>
        <v>987.82999999999993</v>
      </c>
      <c r="D61" s="10">
        <f t="shared" si="9"/>
        <v>944.6</v>
      </c>
      <c r="E61" s="10">
        <f t="shared" si="9"/>
        <v>971.95</v>
      </c>
      <c r="F61" s="10">
        <f t="shared" si="9"/>
        <v>934.26</v>
      </c>
      <c r="G61" s="10">
        <f t="shared" si="9"/>
        <v>932.74</v>
      </c>
      <c r="H61" s="10">
        <f t="shared" si="9"/>
        <v>908.01</v>
      </c>
      <c r="I61" s="10">
        <f t="shared" si="9"/>
        <v>861.79</v>
      </c>
      <c r="J61" s="10">
        <f t="shared" si="9"/>
        <v>832.34</v>
      </c>
      <c r="K61" s="10">
        <f t="shared" si="9"/>
        <v>925.58999999999992</v>
      </c>
      <c r="L61" s="10">
        <f t="shared" si="9"/>
        <v>783.61999999999989</v>
      </c>
      <c r="M61" s="10">
        <f t="shared" si="9"/>
        <v>628.63000000000011</v>
      </c>
      <c r="N61" s="10">
        <f t="shared" si="9"/>
        <v>557.35</v>
      </c>
      <c r="O61" s="10">
        <f t="shared" si="9"/>
        <v>0</v>
      </c>
      <c r="P61" s="16">
        <f t="shared" si="9"/>
        <v>11513.23</v>
      </c>
      <c r="Q61" s="16">
        <f t="shared" si="9"/>
        <v>98.889999999999986</v>
      </c>
      <c r="R61" s="10">
        <f>SUM(R37:R60)</f>
        <v>11612.12</v>
      </c>
      <c r="S61" s="49">
        <f t="shared" si="9"/>
        <v>605.07000000000005</v>
      </c>
    </row>
    <row r="62" spans="1:115" s="8" customFormat="1" x14ac:dyDescent="0.3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15" s="8" customFormat="1" x14ac:dyDescent="0.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15" x14ac:dyDescent="0.3">
      <c r="A64" s="50" t="s">
        <v>57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>
        <v>764.46</v>
      </c>
      <c r="R64" s="10">
        <f>SUM(P64:Q64)</f>
        <v>764.46</v>
      </c>
    </row>
    <row r="65" spans="1:19" x14ac:dyDescent="0.3">
      <c r="A65" s="5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9" ht="21.75" customHeight="1" thickBot="1" x14ac:dyDescent="0.35">
      <c r="A66" s="57" t="s">
        <v>58</v>
      </c>
      <c r="B66" s="58">
        <f t="shared" ref="B66:O66" si="10">B29+B61</f>
        <v>8444.8499999999985</v>
      </c>
      <c r="C66" s="58">
        <f t="shared" si="10"/>
        <v>7281.69</v>
      </c>
      <c r="D66" s="58">
        <f t="shared" si="10"/>
        <v>7379.73</v>
      </c>
      <c r="E66" s="58">
        <f t="shared" si="10"/>
        <v>7390.09</v>
      </c>
      <c r="F66" s="58">
        <f t="shared" si="10"/>
        <v>7390.6600000000008</v>
      </c>
      <c r="G66" s="58">
        <f t="shared" si="10"/>
        <v>7393.38</v>
      </c>
      <c r="H66" s="58">
        <f t="shared" si="10"/>
        <v>7338.1199999999981</v>
      </c>
      <c r="I66" s="58">
        <f t="shared" si="10"/>
        <v>7182.29</v>
      </c>
      <c r="J66" s="58">
        <f t="shared" si="10"/>
        <v>7299.96</v>
      </c>
      <c r="K66" s="58">
        <f t="shared" si="10"/>
        <v>7699.55</v>
      </c>
      <c r="L66" s="58">
        <f t="shared" si="10"/>
        <v>7730.12</v>
      </c>
      <c r="M66" s="58">
        <f t="shared" si="10"/>
        <v>7548.3300000000008</v>
      </c>
      <c r="N66" s="58">
        <f t="shared" si="10"/>
        <v>7265.36</v>
      </c>
      <c r="O66" s="58">
        <f t="shared" si="10"/>
        <v>0.94</v>
      </c>
      <c r="P66" s="59">
        <f>P29+P61+P64</f>
        <v>97345.07</v>
      </c>
      <c r="Q66" s="59">
        <f>Q29+Q61+Q64</f>
        <v>3496.3399999999997</v>
      </c>
      <c r="R66" s="59">
        <f>R29+R61+R64</f>
        <v>100841.40999999999</v>
      </c>
      <c r="S66" s="52">
        <f>SUM(S29,S61)</f>
        <v>1927.9899999999998</v>
      </c>
    </row>
    <row r="67" spans="1:19" ht="15" thickTop="1" x14ac:dyDescent="0.3"/>
    <row r="68" spans="1:19" x14ac:dyDescent="0.3">
      <c r="A68" s="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56"/>
      <c r="O68" s="56"/>
      <c r="P68" s="56"/>
      <c r="Q68" s="20"/>
      <c r="R68" s="20" t="s">
        <v>62</v>
      </c>
    </row>
    <row r="69" spans="1:19" x14ac:dyDescent="0.3">
      <c r="A69" s="14"/>
      <c r="B69" s="17"/>
      <c r="C69" s="17"/>
      <c r="D69" s="14"/>
      <c r="E69" s="13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9" x14ac:dyDescent="0.3">
      <c r="A70" s="18"/>
      <c r="B70" s="19"/>
      <c r="C70" s="19"/>
      <c r="D70" s="53"/>
      <c r="E70" s="13"/>
      <c r="F70" s="15"/>
      <c r="G70" s="15"/>
      <c r="H70" s="15"/>
      <c r="I70" s="15"/>
      <c r="J70" s="15"/>
      <c r="K70" s="15"/>
      <c r="L70" s="15"/>
      <c r="M70" s="15"/>
    </row>
    <row r="71" spans="1:19" x14ac:dyDescent="0.3">
      <c r="A71" s="4"/>
      <c r="B71" s="21"/>
      <c r="C71" s="21"/>
      <c r="D71" s="5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45"/>
    </row>
    <row r="72" spans="1:19" x14ac:dyDescent="0.3">
      <c r="F72" s="13"/>
      <c r="G72" s="13"/>
      <c r="H72" s="13"/>
      <c r="I72" s="13"/>
      <c r="J72" s="13"/>
      <c r="K72" s="13"/>
      <c r="L72" s="13"/>
    </row>
  </sheetData>
  <sheetProtection algorithmName="SHA-512" hashValue="D20XMJ/58586HOdUGD6UhJb0h57ALZTQM5m70hMdqflcYF3LWPPpabeDyYZh0Sf+DIRnpjxbniITQ2PVu1AeKg==" saltValue="xHFy+0/vClv2/fYn+e9Bfw==" spinCount="100000" sheet="1" objects="1" scenarios="1"/>
  <conditionalFormatting sqref="A37:R60">
    <cfRule type="expression" dxfId="0" priority="1">
      <formula>MOD(ROW(),2)=0</formula>
    </cfRule>
  </conditionalFormatting>
  <pageMargins left="0.25" right="0" top="0.75" bottom="0.25" header="0.3" footer="0.3"/>
  <pageSetup scale="90" fitToHeight="0" orientation="landscape" r:id="rId1"/>
  <rowBreaks count="1" manualBreakCount="1">
    <brk id="34" max="17" man="1"/>
  </rowBreaks>
  <ignoredErrors>
    <ignoredError sqref="C29:N29 C61:N6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848FF5-F973-4405-80B8-3BAA25DBA67E}">
  <ds:schemaRefs>
    <ds:schemaRef ds:uri="http://schemas.microsoft.com/office/2006/documentManagement/types"/>
    <ds:schemaRef ds:uri="http://purl.org/dc/terms/"/>
    <ds:schemaRef ds:uri="09c04866-85cb-44b8-bcde-3bbcbe4bcb20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00c62b6-fbfc-4c9c-86a3-28eadb6312f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B87A907-8420-43DA-B878-0314D3B0D5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256AE-6534-40A5-A8FE-850C7A8F55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Fall 2023</vt:lpstr>
      <vt:lpstr>'KISD Fall 2023'!Print_Area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2024-07-30T17:18:35Z</cp:lastPrinted>
  <dcterms:created xsi:type="dcterms:W3CDTF">2021-03-16T12:47:06Z</dcterms:created>
  <dcterms:modified xsi:type="dcterms:W3CDTF">2026-09-10T13:17:06Z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  <property fmtid="{D5CDD505-2E9C-101B-9397-08002B2CF9AE}" pid="3" name="MediaServiceImageTags">
    <vt:lpwstr/>
  </property>
</Properties>
</file>